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ock\Downloads\I3 Digital Assets\#finance\"/>
    </mc:Choice>
  </mc:AlternateContent>
  <xr:revisionPtr revIDLastSave="0" documentId="8_{F2582C38-67E2-4956-BD9B-90B34AF2D8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ple Financial Statement" sheetId="4" r:id="rId1"/>
  </sheets>
  <definedNames>
    <definedName name="EXPORT">#REF!</definedName>
    <definedName name="_xlnm.Print_Area" localSheetId="0">'Sample Financial Statement'!$A$1:$S$43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4" l="1"/>
  <c r="K14" i="4"/>
  <c r="P27" i="4"/>
  <c r="Q27" i="4" s="1"/>
  <c r="Q26" i="4"/>
  <c r="Q25" i="4"/>
  <c r="Q24" i="4"/>
  <c r="Q23" i="4"/>
  <c r="Q22" i="4"/>
  <c r="Q21" i="4"/>
  <c r="Q20" i="4"/>
  <c r="Q19" i="4"/>
  <c r="Q18" i="4"/>
  <c r="Q17" i="4"/>
  <c r="Q16" i="4"/>
  <c r="L27" i="4"/>
  <c r="L26" i="4"/>
  <c r="L25" i="4"/>
  <c r="L24" i="4"/>
  <c r="L23" i="4"/>
  <c r="L22" i="4"/>
  <c r="L21" i="4"/>
  <c r="L20" i="4"/>
  <c r="L19" i="4"/>
  <c r="L18" i="4"/>
  <c r="L17" i="4"/>
  <c r="L16" i="4"/>
  <c r="P14" i="4"/>
  <c r="Q14" i="4"/>
  <c r="Q13" i="4"/>
  <c r="Q12" i="4"/>
  <c r="Q11" i="4"/>
  <c r="Q10" i="4"/>
  <c r="Q9" i="4"/>
  <c r="Q8" i="4"/>
  <c r="Q7" i="4"/>
  <c r="L14" i="4"/>
  <c r="L8" i="4"/>
  <c r="L13" i="4"/>
  <c r="L12" i="4"/>
  <c r="L11" i="4"/>
  <c r="L10" i="4"/>
  <c r="L9" i="4"/>
  <c r="L7" i="4"/>
  <c r="R27" i="4"/>
  <c r="R14" i="4"/>
  <c r="S14" i="4" s="1"/>
  <c r="R29" i="4"/>
  <c r="P29" i="4"/>
  <c r="S29" i="4" s="1"/>
  <c r="S16" i="4"/>
  <c r="S17" i="4"/>
  <c r="S18" i="4"/>
  <c r="S19" i="4"/>
  <c r="S20" i="4"/>
  <c r="S21" i="4"/>
  <c r="S22" i="4"/>
  <c r="S23" i="4"/>
  <c r="S24" i="4"/>
  <c r="S25" i="4"/>
  <c r="S26" i="4"/>
  <c r="S27" i="4"/>
  <c r="S13" i="4"/>
  <c r="S12" i="4"/>
  <c r="S11" i="4"/>
  <c r="S10" i="4"/>
  <c r="S9" i="4"/>
  <c r="S8" i="4"/>
  <c r="S7" i="4"/>
  <c r="N29" i="4"/>
  <c r="N16" i="4"/>
  <c r="N27" i="4" s="1"/>
  <c r="N17" i="4"/>
  <c r="N18" i="4"/>
  <c r="N19" i="4"/>
  <c r="N20" i="4"/>
  <c r="N21" i="4"/>
  <c r="N22" i="4"/>
  <c r="N23" i="4"/>
  <c r="N24" i="4"/>
  <c r="N25" i="4"/>
  <c r="N26" i="4"/>
  <c r="N14" i="4"/>
  <c r="N13" i="4"/>
  <c r="N12" i="4"/>
  <c r="N11" i="4"/>
  <c r="N10" i="4"/>
  <c r="N9" i="4"/>
  <c r="N8" i="4"/>
  <c r="N7" i="4"/>
  <c r="F35" i="4"/>
  <c r="J35" i="4" s="1"/>
  <c r="M35" i="4" s="1"/>
  <c r="F40" i="4"/>
  <c r="J40" i="4" s="1"/>
  <c r="M40" i="4" s="1"/>
  <c r="C14" i="4"/>
  <c r="C29" i="4" s="1"/>
  <c r="C27" i="4"/>
  <c r="I27" i="4" s="1"/>
  <c r="C35" i="4"/>
  <c r="C41" i="4" s="1"/>
  <c r="C40" i="4"/>
  <c r="I40" i="4" s="1"/>
  <c r="K40" i="4" s="1"/>
  <c r="E14" i="4"/>
  <c r="I14" i="4" s="1"/>
  <c r="E27" i="4"/>
  <c r="E35" i="4"/>
  <c r="E41" i="4" s="1"/>
  <c r="E40" i="4"/>
  <c r="G14" i="4"/>
  <c r="G29" i="4" s="1"/>
  <c r="G42" i="4" s="1"/>
  <c r="G27" i="4"/>
  <c r="G35" i="4"/>
  <c r="G40" i="4"/>
  <c r="G41" i="4"/>
  <c r="J39" i="4"/>
  <c r="M39" i="4" s="1"/>
  <c r="I39" i="4"/>
  <c r="K39" i="4" s="1"/>
  <c r="M38" i="4"/>
  <c r="I38" i="4"/>
  <c r="K38" i="4"/>
  <c r="M37" i="4"/>
  <c r="I37" i="4"/>
  <c r="K37" i="4" s="1"/>
  <c r="I35" i="4"/>
  <c r="K35" i="4" s="1"/>
  <c r="J34" i="4"/>
  <c r="M34" i="4" s="1"/>
  <c r="I34" i="4"/>
  <c r="K34" i="4" s="1"/>
  <c r="M33" i="4"/>
  <c r="I33" i="4"/>
  <c r="K33" i="4"/>
  <c r="M32" i="4"/>
  <c r="I32" i="4"/>
  <c r="K32" i="4"/>
  <c r="I26" i="4"/>
  <c r="I25" i="4"/>
  <c r="I24" i="4"/>
  <c r="I23" i="4"/>
  <c r="I22" i="4"/>
  <c r="I21" i="4"/>
  <c r="I20" i="4"/>
  <c r="I19" i="4"/>
  <c r="I18" i="4"/>
  <c r="I17" i="4"/>
  <c r="I16" i="4"/>
  <c r="I13" i="4"/>
  <c r="I12" i="4"/>
  <c r="I11" i="4"/>
  <c r="I10" i="4"/>
  <c r="I9" i="4"/>
  <c r="I8" i="4"/>
  <c r="I7" i="4"/>
  <c r="I41" i="4" l="1"/>
  <c r="K41" i="4" s="1"/>
  <c r="C42" i="4"/>
  <c r="E29" i="4"/>
  <c r="E42" i="4" s="1"/>
  <c r="F41" i="4"/>
  <c r="F42" i="4" l="1"/>
  <c r="J42" i="4" s="1"/>
  <c r="M42" i="4" s="1"/>
  <c r="J41" i="4"/>
  <c r="M41" i="4" s="1"/>
  <c r="I42" i="4"/>
  <c r="K42" i="4" s="1"/>
  <c r="I29" i="4"/>
</calcChain>
</file>

<file path=xl/sharedStrings.xml><?xml version="1.0" encoding="utf-8"?>
<sst xmlns="http://schemas.openxmlformats.org/spreadsheetml/2006/main" count="45" uniqueCount="41">
  <si>
    <t>Budget</t>
  </si>
  <si>
    <t>Ordinary Income/Expense</t>
  </si>
  <si>
    <t>Income</t>
  </si>
  <si>
    <t>4000 · Contributed Income</t>
  </si>
  <si>
    <t>4500 · Earned Income</t>
  </si>
  <si>
    <t>4800 · Other Income</t>
  </si>
  <si>
    <t>Total Income</t>
  </si>
  <si>
    <t>Expense</t>
  </si>
  <si>
    <t>6000 · Personnel</t>
  </si>
  <si>
    <t>6100 · Professional Fees</t>
  </si>
  <si>
    <t>6200 · Travel and Meetings</t>
  </si>
  <si>
    <t>6300 · Communications</t>
  </si>
  <si>
    <t>6400 · Supplies &amp; Equipment</t>
  </si>
  <si>
    <t>6500 · Outside Services</t>
  </si>
  <si>
    <t>6600 · Insurance</t>
  </si>
  <si>
    <t>6700 · Maintenance &amp; Repairs</t>
  </si>
  <si>
    <t>6750 · Utilities</t>
  </si>
  <si>
    <t>6900 · Other Expenses</t>
  </si>
  <si>
    <t>Total Expense</t>
  </si>
  <si>
    <t>Net Ordinary Income</t>
  </si>
  <si>
    <t>Other Income</t>
  </si>
  <si>
    <t>7200 · Endowment Income</t>
  </si>
  <si>
    <t>7300 · Investment - Gains/Losses</t>
  </si>
  <si>
    <t>7500 · Capital Income</t>
  </si>
  <si>
    <t>Total Other Income</t>
  </si>
  <si>
    <t>Other Expense</t>
  </si>
  <si>
    <t>8200 · Endowment Expenses</t>
  </si>
  <si>
    <t>8300 · Investment Expenses</t>
  </si>
  <si>
    <t>8500 · Capital Expense</t>
  </si>
  <si>
    <t>Total Other Expense</t>
  </si>
  <si>
    <t>Variance fav/(unfav)</t>
  </si>
  <si>
    <t>Actual $</t>
  </si>
  <si>
    <t>Act % of Total</t>
  </si>
  <si>
    <t>4700 · Interest Income - Invest</t>
  </si>
  <si>
    <t>Quarter Ending 12/31/XX</t>
  </si>
  <si>
    <t>YTD as of 12/31/XX</t>
  </si>
  <si>
    <t>5000 · Federal/State grants</t>
  </si>
  <si>
    <t>5050 · Private grants</t>
  </si>
  <si>
    <t>6250 · Program Expenses</t>
  </si>
  <si>
    <t>4200 · Program Income</t>
  </si>
  <si>
    <t>Agency XYZ Financial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</si>
</sst>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49" fontId="2" fillId="0" borderId="0" xfId="0" applyNumberFormat="1" applyFont="1"/>
    <xf numFmtId="37" fontId="3" fillId="0" borderId="0" xfId="0" applyNumberFormat="1" applyFont="1"/>
    <xf numFmtId="49" fontId="3" fillId="0" borderId="0" xfId="0" applyNumberFormat="1" applyFont="1"/>
    <xf numFmtId="37" fontId="3" fillId="0" borderId="1" xfId="0" applyNumberFormat="1" applyFont="1" applyBorder="1"/>
    <xf numFmtId="37" fontId="3" fillId="0" borderId="2" xfId="0" applyNumberFormat="1" applyFont="1" applyBorder="1"/>
    <xf numFmtId="37" fontId="2" fillId="0" borderId="3" xfId="0" applyNumberFormat="1" applyFont="1" applyBorder="1"/>
    <xf numFmtId="0" fontId="2" fillId="0" borderId="0" xfId="0" applyFont="1"/>
    <xf numFmtId="0" fontId="2" fillId="0" borderId="0" xfId="0" applyNumberFormat="1" applyFont="1"/>
    <xf numFmtId="0" fontId="0" fillId="0" borderId="0" xfId="0" applyNumberFormat="1"/>
    <xf numFmtId="0" fontId="4" fillId="0" borderId="0" xfId="0" applyFont="1" applyFill="1" applyBorder="1" applyAlignment="1">
      <alignment horizontal="center"/>
    </xf>
    <xf numFmtId="37" fontId="0" fillId="0" borderId="0" xfId="0" applyNumberFormat="1"/>
    <xf numFmtId="37" fontId="6" fillId="0" borderId="2" xfId="0" applyNumberFormat="1" applyFont="1" applyBorder="1"/>
    <xf numFmtId="37" fontId="6" fillId="0" borderId="0" xfId="0" applyNumberFormat="1" applyFont="1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2" xfId="1" applyNumberFormat="1" applyFont="1" applyBorder="1"/>
    <xf numFmtId="37" fontId="3" fillId="0" borderId="0" xfId="0" applyNumberFormat="1" applyFont="1" applyBorder="1"/>
    <xf numFmtId="164" fontId="3" fillId="0" borderId="0" xfId="1" applyNumberFormat="1" applyFont="1" applyBorder="1"/>
    <xf numFmtId="37" fontId="6" fillId="0" borderId="0" xfId="0" applyNumberFormat="1" applyFont="1" applyBorder="1"/>
    <xf numFmtId="0" fontId="7" fillId="0" borderId="0" xfId="0" applyNumberFormat="1" applyFont="1" applyAlignment="1">
      <alignment horizontal="centerContinuous"/>
    </xf>
    <xf numFmtId="0" fontId="8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16" fontId="4" fillId="0" borderId="0" xfId="0" applyNumberFormat="1" applyFont="1" applyFill="1" applyBorder="1" applyAlignment="1">
      <alignment horizontal="center" vertical="top"/>
    </xf>
    <xf numFmtId="16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Continuous"/>
    </xf>
    <xf numFmtId="0" fontId="11" fillId="0" borderId="0" xfId="0" applyNumberFormat="1" applyFont="1" applyAlignment="1">
      <alignment horizontal="centerContinuous"/>
    </xf>
    <xf numFmtId="0" fontId="5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view="pageLayout" zoomScaleNormal="100" workbookViewId="0">
      <selection activeCell="Q9" sqref="Q9"/>
    </sheetView>
  </sheetViews>
  <sheetFormatPr defaultRowHeight="12.75" x14ac:dyDescent="0.2"/>
  <cols>
    <col min="1" max="1" width="10.5703125" style="8" customWidth="1"/>
    <col min="2" max="2" width="27.5703125" style="8" bestFit="1" customWidth="1"/>
    <col min="3" max="3" width="9.5703125" style="9" hidden="1" customWidth="1"/>
    <col min="4" max="4" width="6.5703125" style="9" hidden="1" customWidth="1"/>
    <col min="5" max="5" width="9.5703125" style="9" hidden="1" customWidth="1"/>
    <col min="6" max="6" width="7.140625" style="9" hidden="1" customWidth="1"/>
    <col min="7" max="7" width="9.5703125" style="9" hidden="1" customWidth="1"/>
    <col min="8" max="8" width="6.5703125" style="9" hidden="1" customWidth="1"/>
    <col min="9" max="9" width="9.5703125" style="9" hidden="1" customWidth="1"/>
    <col min="10" max="10" width="7.140625" style="9" hidden="1" customWidth="1"/>
    <col min="11" max="11" width="10.85546875" style="9" customWidth="1"/>
    <col min="12" max="12" width="8.140625" style="9" bestFit="1" customWidth="1"/>
    <col min="13" max="13" width="10.85546875" style="9" customWidth="1"/>
    <col min="14" max="14" width="10.85546875" customWidth="1"/>
    <col min="15" max="15" width="4.140625" customWidth="1"/>
    <col min="16" max="16" width="10.85546875" customWidth="1"/>
    <col min="17" max="17" width="8.140625" bestFit="1" customWidth="1"/>
    <col min="18" max="19" width="10.85546875" customWidth="1"/>
  </cols>
  <sheetData>
    <row r="1" spans="1:19" ht="15" x14ac:dyDescent="0.25">
      <c r="A1" s="29" t="s">
        <v>40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2"/>
      <c r="P1" s="22"/>
      <c r="Q1" s="22"/>
      <c r="R1" s="22"/>
      <c r="S1" s="22"/>
    </row>
    <row r="3" spans="1:19" ht="15" x14ac:dyDescent="0.25">
      <c r="K3" s="28" t="s">
        <v>34</v>
      </c>
      <c r="L3" s="23"/>
      <c r="M3" s="23"/>
      <c r="N3" s="23"/>
      <c r="O3" s="10"/>
      <c r="P3" s="28" t="s">
        <v>35</v>
      </c>
      <c r="Q3" s="23"/>
      <c r="R3" s="23"/>
      <c r="S3" s="23"/>
    </row>
    <row r="4" spans="1:19" ht="25.5" x14ac:dyDescent="0.2">
      <c r="K4" s="24" t="s">
        <v>31</v>
      </c>
      <c r="L4" s="25" t="s">
        <v>32</v>
      </c>
      <c r="M4" s="26" t="s">
        <v>0</v>
      </c>
      <c r="N4" s="27" t="s">
        <v>30</v>
      </c>
      <c r="O4" s="10"/>
      <c r="P4" s="24" t="s">
        <v>31</v>
      </c>
      <c r="Q4" s="25" t="s">
        <v>32</v>
      </c>
      <c r="R4" s="26" t="s">
        <v>0</v>
      </c>
      <c r="S4" s="27" t="s">
        <v>30</v>
      </c>
    </row>
    <row r="5" spans="1:19" x14ac:dyDescent="0.2">
      <c r="A5" s="1" t="s">
        <v>1</v>
      </c>
      <c r="B5" s="1"/>
      <c r="C5" s="2"/>
      <c r="D5" s="3"/>
      <c r="E5" s="2"/>
      <c r="F5" s="2"/>
      <c r="G5" s="2"/>
      <c r="H5" s="3"/>
      <c r="I5" s="2"/>
      <c r="J5" s="2"/>
      <c r="K5" s="2"/>
      <c r="L5" s="2"/>
      <c r="M5" s="2"/>
    </row>
    <row r="6" spans="1:19" x14ac:dyDescent="0.2">
      <c r="A6" s="1" t="s">
        <v>2</v>
      </c>
      <c r="B6" s="1"/>
      <c r="C6" s="2"/>
      <c r="D6" s="3"/>
      <c r="E6" s="2"/>
      <c r="F6" s="2"/>
      <c r="G6" s="2"/>
      <c r="H6" s="3"/>
      <c r="I6" s="2"/>
      <c r="J6" s="2"/>
      <c r="K6" s="2"/>
      <c r="L6" s="2"/>
      <c r="M6" s="2"/>
    </row>
    <row r="7" spans="1:19" x14ac:dyDescent="0.2">
      <c r="A7" s="1"/>
      <c r="B7" s="1" t="s">
        <v>3</v>
      </c>
      <c r="C7" s="2">
        <v>0</v>
      </c>
      <c r="D7" s="3"/>
      <c r="E7" s="2">
        <v>0</v>
      </c>
      <c r="F7" s="2"/>
      <c r="G7" s="2">
        <v>0</v>
      </c>
      <c r="H7" s="3"/>
      <c r="I7" s="2">
        <f t="shared" ref="I7:I14" si="0">ROUND(C7+E7+G7,5)</f>
        <v>0</v>
      </c>
      <c r="J7" s="2"/>
      <c r="K7" s="2">
        <v>235139</v>
      </c>
      <c r="L7" s="14">
        <f t="shared" ref="L7:L14" si="1">+K7/K$14</f>
        <v>0.18190742904001919</v>
      </c>
      <c r="M7" s="2">
        <v>314000</v>
      </c>
      <c r="N7" s="2">
        <f>+K7-M7</f>
        <v>-78861</v>
      </c>
      <c r="P7" s="2">
        <v>940556</v>
      </c>
      <c r="Q7" s="14">
        <f>+P7/P$14</f>
        <v>0.18084749195316474</v>
      </c>
      <c r="R7" s="2">
        <v>1256000</v>
      </c>
      <c r="S7" s="2">
        <f>+P7-R7</f>
        <v>-315444</v>
      </c>
    </row>
    <row r="8" spans="1:19" x14ac:dyDescent="0.2">
      <c r="A8" s="1"/>
      <c r="B8" s="1" t="s">
        <v>39</v>
      </c>
      <c r="C8" s="2">
        <v>0</v>
      </c>
      <c r="D8" s="3"/>
      <c r="E8" s="2">
        <v>0</v>
      </c>
      <c r="F8" s="2"/>
      <c r="G8" s="2">
        <v>0</v>
      </c>
      <c r="H8" s="3"/>
      <c r="I8" s="2">
        <f t="shared" si="0"/>
        <v>0</v>
      </c>
      <c r="J8" s="2"/>
      <c r="K8" s="2">
        <v>244969</v>
      </c>
      <c r="L8" s="14">
        <f t="shared" si="1"/>
        <v>0.18951208002289904</v>
      </c>
      <c r="M8" s="2">
        <v>268525</v>
      </c>
      <c r="N8" s="2">
        <f t="shared" ref="N8:N13" si="2">+K8-M8</f>
        <v>-23556</v>
      </c>
      <c r="P8" s="2">
        <v>1028869.8</v>
      </c>
      <c r="Q8" s="14">
        <f t="shared" ref="Q8:Q13" si="3">+P8/P$14</f>
        <v>0.19782822381267487</v>
      </c>
      <c r="R8" s="2">
        <v>1074100</v>
      </c>
      <c r="S8" s="2">
        <f t="shared" ref="S8:S13" si="4">+P8-R8</f>
        <v>-45230.199999999953</v>
      </c>
    </row>
    <row r="9" spans="1:19" x14ac:dyDescent="0.2">
      <c r="A9" s="1"/>
      <c r="B9" s="1" t="s">
        <v>4</v>
      </c>
      <c r="C9" s="2">
        <v>0</v>
      </c>
      <c r="D9" s="3"/>
      <c r="E9" s="2">
        <v>0</v>
      </c>
      <c r="F9" s="2"/>
      <c r="G9" s="2">
        <v>0</v>
      </c>
      <c r="H9" s="3"/>
      <c r="I9" s="2">
        <f t="shared" si="0"/>
        <v>0</v>
      </c>
      <c r="J9" s="2"/>
      <c r="K9" s="2">
        <v>137796</v>
      </c>
      <c r="L9" s="14">
        <f t="shared" si="1"/>
        <v>0.1066012702784246</v>
      </c>
      <c r="M9" s="2">
        <v>151405</v>
      </c>
      <c r="N9" s="2">
        <f t="shared" si="2"/>
        <v>-13609</v>
      </c>
      <c r="P9" s="2">
        <v>537404.4</v>
      </c>
      <c r="Q9" s="14">
        <f t="shared" si="3"/>
        <v>0.10333062348716646</v>
      </c>
      <c r="R9" s="2">
        <v>605620</v>
      </c>
      <c r="S9" s="2">
        <f t="shared" si="4"/>
        <v>-68215.599999999977</v>
      </c>
    </row>
    <row r="10" spans="1:19" x14ac:dyDescent="0.2">
      <c r="A10" s="1"/>
      <c r="B10" s="1" t="s">
        <v>33</v>
      </c>
      <c r="C10" s="2">
        <v>0</v>
      </c>
      <c r="D10" s="3"/>
      <c r="E10" s="2">
        <v>0</v>
      </c>
      <c r="F10" s="2"/>
      <c r="G10" s="2">
        <v>0</v>
      </c>
      <c r="H10" s="3"/>
      <c r="I10" s="2">
        <f t="shared" si="0"/>
        <v>0</v>
      </c>
      <c r="J10" s="2"/>
      <c r="K10" s="2">
        <v>18234</v>
      </c>
      <c r="L10" s="14">
        <f t="shared" si="1"/>
        <v>1.4106124722465052E-2</v>
      </c>
      <c r="M10" s="2">
        <v>23333</v>
      </c>
      <c r="N10" s="2">
        <f t="shared" si="2"/>
        <v>-5099</v>
      </c>
      <c r="P10" s="2">
        <v>70200.899999999994</v>
      </c>
      <c r="Q10" s="14">
        <f t="shared" si="3"/>
        <v>1.3498033820266864E-2</v>
      </c>
      <c r="R10" s="2">
        <v>93332</v>
      </c>
      <c r="S10" s="2">
        <f t="shared" si="4"/>
        <v>-23131.100000000006</v>
      </c>
    </row>
    <row r="11" spans="1:19" x14ac:dyDescent="0.2">
      <c r="A11" s="1"/>
      <c r="B11" s="1" t="s">
        <v>5</v>
      </c>
      <c r="C11" s="2">
        <v>0</v>
      </c>
      <c r="D11" s="3"/>
      <c r="E11" s="2">
        <v>0</v>
      </c>
      <c r="F11" s="2"/>
      <c r="G11" s="2">
        <v>0</v>
      </c>
      <c r="H11" s="3"/>
      <c r="I11" s="2">
        <f t="shared" si="0"/>
        <v>0</v>
      </c>
      <c r="J11" s="2"/>
      <c r="K11" s="2">
        <v>515</v>
      </c>
      <c r="L11" s="14">
        <f t="shared" si="1"/>
        <v>3.9841253877753106E-4</v>
      </c>
      <c r="M11" s="2">
        <v>0</v>
      </c>
      <c r="N11" s="2">
        <f t="shared" si="2"/>
        <v>515</v>
      </c>
      <c r="P11" s="2">
        <v>2188.75</v>
      </c>
      <c r="Q11" s="14">
        <f t="shared" si="3"/>
        <v>4.2084676299177225E-4</v>
      </c>
      <c r="R11" s="2">
        <v>0</v>
      </c>
      <c r="S11" s="2">
        <f t="shared" si="4"/>
        <v>2188.75</v>
      </c>
    </row>
    <row r="12" spans="1:19" x14ac:dyDescent="0.2">
      <c r="A12" s="1"/>
      <c r="B12" s="1" t="s">
        <v>36</v>
      </c>
      <c r="C12" s="2">
        <v>0</v>
      </c>
      <c r="D12" s="3"/>
      <c r="E12" s="2">
        <v>0</v>
      </c>
      <c r="F12" s="2"/>
      <c r="G12" s="2">
        <v>0</v>
      </c>
      <c r="H12" s="3"/>
      <c r="I12" s="2">
        <f t="shared" si="0"/>
        <v>0</v>
      </c>
      <c r="J12" s="2"/>
      <c r="K12" s="2">
        <v>422803</v>
      </c>
      <c r="L12" s="14">
        <f t="shared" si="1"/>
        <v>0.32708741093739119</v>
      </c>
      <c r="M12" s="2">
        <v>422804</v>
      </c>
      <c r="N12" s="2">
        <f t="shared" si="2"/>
        <v>-1</v>
      </c>
      <c r="P12" s="2">
        <v>1758860.48</v>
      </c>
      <c r="Q12" s="14">
        <f t="shared" si="3"/>
        <v>0.3381888016274836</v>
      </c>
      <c r="R12" s="2">
        <v>1691216</v>
      </c>
      <c r="S12" s="2">
        <f t="shared" si="4"/>
        <v>67644.479999999981</v>
      </c>
    </row>
    <row r="13" spans="1:19" ht="13.5" thickBot="1" x14ac:dyDescent="0.25">
      <c r="A13" s="1"/>
      <c r="B13" s="1" t="s">
        <v>37</v>
      </c>
      <c r="C13" s="4">
        <v>0</v>
      </c>
      <c r="D13" s="3"/>
      <c r="E13" s="4">
        <v>0</v>
      </c>
      <c r="F13" s="2"/>
      <c r="G13" s="4">
        <v>0</v>
      </c>
      <c r="H13" s="3"/>
      <c r="I13" s="4">
        <f t="shared" si="0"/>
        <v>0</v>
      </c>
      <c r="J13" s="2"/>
      <c r="K13" s="4">
        <v>233174</v>
      </c>
      <c r="L13" s="15">
        <f t="shared" si="1"/>
        <v>0.18038727246002337</v>
      </c>
      <c r="M13" s="4">
        <v>226308</v>
      </c>
      <c r="N13" s="4">
        <f t="shared" si="2"/>
        <v>6866</v>
      </c>
      <c r="P13" s="4">
        <v>862743.8</v>
      </c>
      <c r="Q13" s="15">
        <f t="shared" si="3"/>
        <v>0.16588597853625173</v>
      </c>
      <c r="R13" s="4">
        <v>905232</v>
      </c>
      <c r="S13" s="4">
        <f t="shared" si="4"/>
        <v>-42488.199999999953</v>
      </c>
    </row>
    <row r="14" spans="1:19" x14ac:dyDescent="0.2">
      <c r="A14" s="1" t="s">
        <v>6</v>
      </c>
      <c r="B14" s="1"/>
      <c r="C14" s="2">
        <f>ROUND(SUM(C6:C13),5)</f>
        <v>0</v>
      </c>
      <c r="D14" s="3"/>
      <c r="E14" s="2">
        <f>ROUND(SUM(E6:E13),5)</f>
        <v>0</v>
      </c>
      <c r="F14" s="2"/>
      <c r="G14" s="2">
        <f>ROUND(SUM(G6:G13),5)</f>
        <v>0</v>
      </c>
      <c r="H14" s="3"/>
      <c r="I14" s="2">
        <f t="shared" si="0"/>
        <v>0</v>
      </c>
      <c r="J14" s="2"/>
      <c r="K14" s="2">
        <f>SUM(K7:K13)</f>
        <v>1292630</v>
      </c>
      <c r="L14" s="14">
        <f t="shared" si="1"/>
        <v>1</v>
      </c>
      <c r="M14" s="2">
        <f>SUM(M7:M13)</f>
        <v>1406375</v>
      </c>
      <c r="N14" s="2">
        <f>+K14-M14</f>
        <v>-113745</v>
      </c>
      <c r="P14" s="2">
        <f>SUM(P7:P13)</f>
        <v>5200824.13</v>
      </c>
      <c r="Q14" s="14">
        <f>+P14/P$14</f>
        <v>1</v>
      </c>
      <c r="R14" s="2">
        <f>SUM(R7:R13)</f>
        <v>5625500</v>
      </c>
      <c r="S14" s="2">
        <f>+P14-R14</f>
        <v>-424675.87000000011</v>
      </c>
    </row>
    <row r="15" spans="1:19" ht="25.5" customHeight="1" x14ac:dyDescent="0.2">
      <c r="A15" s="1" t="s">
        <v>7</v>
      </c>
      <c r="B15" s="1"/>
      <c r="C15" s="2"/>
      <c r="D15" s="3"/>
      <c r="E15" s="2"/>
      <c r="F15" s="2"/>
      <c r="G15" s="2"/>
      <c r="H15" s="3"/>
      <c r="I15" s="2"/>
      <c r="J15" s="2"/>
      <c r="K15" s="2"/>
      <c r="L15" s="2"/>
      <c r="M15" s="2"/>
      <c r="R15" s="11"/>
    </row>
    <row r="16" spans="1:19" x14ac:dyDescent="0.2">
      <c r="A16" s="1"/>
      <c r="B16" s="1" t="s">
        <v>8</v>
      </c>
      <c r="C16" s="2">
        <v>0</v>
      </c>
      <c r="D16" s="3"/>
      <c r="E16" s="2">
        <v>0</v>
      </c>
      <c r="F16" s="2"/>
      <c r="G16" s="2">
        <v>0</v>
      </c>
      <c r="H16" s="3"/>
      <c r="I16" s="2">
        <f t="shared" ref="I16:I29" si="5">ROUND(C16+E16+G16,5)</f>
        <v>0</v>
      </c>
      <c r="J16" s="2"/>
      <c r="K16" s="2">
        <v>555962</v>
      </c>
      <c r="L16" s="14">
        <f>+K16/K$27</f>
        <v>0.46901307336760062</v>
      </c>
      <c r="M16" s="2">
        <v>565577</v>
      </c>
      <c r="N16" s="2">
        <f>+M16-K16</f>
        <v>9615</v>
      </c>
      <c r="P16" s="2">
        <v>2290563.44</v>
      </c>
      <c r="Q16" s="14">
        <f>+P16/P$27</f>
        <v>0.46223445314187583</v>
      </c>
      <c r="R16" s="2">
        <v>2335833.0099999998</v>
      </c>
      <c r="S16" s="2">
        <f>+R16-P16</f>
        <v>45269.569999999832</v>
      </c>
    </row>
    <row r="17" spans="1:19" x14ac:dyDescent="0.2">
      <c r="A17" s="1"/>
      <c r="B17" s="1" t="s">
        <v>9</v>
      </c>
      <c r="C17" s="2">
        <v>0</v>
      </c>
      <c r="D17" s="3"/>
      <c r="E17" s="2">
        <v>0</v>
      </c>
      <c r="F17" s="2"/>
      <c r="G17" s="2">
        <v>0</v>
      </c>
      <c r="H17" s="3"/>
      <c r="I17" s="2">
        <f t="shared" si="5"/>
        <v>0</v>
      </c>
      <c r="J17" s="2"/>
      <c r="K17" s="2">
        <v>238665</v>
      </c>
      <c r="L17" s="14">
        <f t="shared" ref="L17:L26" si="6">+K17/K$27</f>
        <v>0.20133930944071429</v>
      </c>
      <c r="M17" s="2">
        <v>252904</v>
      </c>
      <c r="N17" s="2">
        <f t="shared" ref="N17:N26" si="7">+M17-K17</f>
        <v>14239</v>
      </c>
      <c r="P17" s="2">
        <v>985686.45</v>
      </c>
      <c r="Q17" s="14">
        <f t="shared" ref="Q17:Q26" si="8">+P17/P$27</f>
        <v>0.19891098811264835</v>
      </c>
      <c r="R17" s="2">
        <v>1044493.52</v>
      </c>
      <c r="S17" s="2">
        <f t="shared" ref="S17:S26" si="9">+R17-P17</f>
        <v>58807.070000000065</v>
      </c>
    </row>
    <row r="18" spans="1:19" x14ac:dyDescent="0.2">
      <c r="A18" s="1"/>
      <c r="B18" s="1" t="s">
        <v>10</v>
      </c>
      <c r="C18" s="2">
        <v>0</v>
      </c>
      <c r="D18" s="3"/>
      <c r="E18" s="2">
        <v>0</v>
      </c>
      <c r="F18" s="2"/>
      <c r="G18" s="2">
        <v>0</v>
      </c>
      <c r="H18" s="3"/>
      <c r="I18" s="2">
        <f t="shared" si="5"/>
        <v>0</v>
      </c>
      <c r="J18" s="2"/>
      <c r="K18" s="2">
        <v>23541</v>
      </c>
      <c r="L18" s="14">
        <f t="shared" si="6"/>
        <v>1.9859337077258312E-2</v>
      </c>
      <c r="M18" s="2">
        <v>35589</v>
      </c>
      <c r="N18" s="2">
        <f t="shared" si="7"/>
        <v>12048</v>
      </c>
      <c r="P18" s="2">
        <v>97459.74</v>
      </c>
      <c r="Q18" s="14">
        <f t="shared" si="8"/>
        <v>1.9667322386953581E-2</v>
      </c>
      <c r="R18" s="2">
        <v>146982.57</v>
      </c>
      <c r="S18" s="2">
        <f t="shared" si="9"/>
        <v>49522.83</v>
      </c>
    </row>
    <row r="19" spans="1:19" x14ac:dyDescent="0.2">
      <c r="A19" s="1"/>
      <c r="B19" s="1" t="s">
        <v>38</v>
      </c>
      <c r="C19" s="2">
        <v>0</v>
      </c>
      <c r="D19" s="3"/>
      <c r="E19" s="2">
        <v>0</v>
      </c>
      <c r="F19" s="2"/>
      <c r="G19" s="2">
        <v>0</v>
      </c>
      <c r="H19" s="3"/>
      <c r="I19" s="2">
        <f t="shared" si="5"/>
        <v>0</v>
      </c>
      <c r="J19" s="2"/>
      <c r="K19" s="2">
        <v>21178</v>
      </c>
      <c r="L19" s="14">
        <f t="shared" si="6"/>
        <v>1.786589527302054E-2</v>
      </c>
      <c r="M19" s="2">
        <v>59024</v>
      </c>
      <c r="N19" s="2">
        <f t="shared" si="7"/>
        <v>37846</v>
      </c>
      <c r="P19" s="2">
        <v>86829.8</v>
      </c>
      <c r="Q19" s="14">
        <f t="shared" si="8"/>
        <v>1.7522206291487152E-2</v>
      </c>
      <c r="R19" s="2">
        <v>243769.12</v>
      </c>
      <c r="S19" s="2">
        <f t="shared" si="9"/>
        <v>156939.32</v>
      </c>
    </row>
    <row r="20" spans="1:19" x14ac:dyDescent="0.2">
      <c r="A20" s="1"/>
      <c r="B20" s="1" t="s">
        <v>11</v>
      </c>
      <c r="C20" s="2">
        <v>0</v>
      </c>
      <c r="D20" s="3"/>
      <c r="E20" s="2">
        <v>0</v>
      </c>
      <c r="F20" s="2"/>
      <c r="G20" s="2">
        <v>0</v>
      </c>
      <c r="H20" s="3"/>
      <c r="I20" s="2">
        <f t="shared" si="5"/>
        <v>0</v>
      </c>
      <c r="J20" s="2"/>
      <c r="K20" s="2">
        <v>46398</v>
      </c>
      <c r="L20" s="14">
        <f t="shared" si="6"/>
        <v>3.9141647411351739E-2</v>
      </c>
      <c r="M20" s="2">
        <v>46523</v>
      </c>
      <c r="N20" s="2">
        <f t="shared" si="7"/>
        <v>125</v>
      </c>
      <c r="P20" s="2">
        <v>185592</v>
      </c>
      <c r="Q20" s="14">
        <f t="shared" si="8"/>
        <v>3.7452364396205945E-2</v>
      </c>
      <c r="R20" s="2">
        <v>192139.99</v>
      </c>
      <c r="S20" s="2">
        <f t="shared" si="9"/>
        <v>6547.9899999999907</v>
      </c>
    </row>
    <row r="21" spans="1:19" x14ac:dyDescent="0.2">
      <c r="A21" s="1"/>
      <c r="B21" s="1" t="s">
        <v>12</v>
      </c>
      <c r="C21" s="2">
        <v>0</v>
      </c>
      <c r="D21" s="3"/>
      <c r="E21" s="2">
        <v>0</v>
      </c>
      <c r="F21" s="2"/>
      <c r="G21" s="2">
        <v>0</v>
      </c>
      <c r="H21" s="3"/>
      <c r="I21" s="2">
        <f t="shared" si="5"/>
        <v>0</v>
      </c>
      <c r="J21" s="2"/>
      <c r="K21" s="2">
        <v>81902</v>
      </c>
      <c r="L21" s="14">
        <f t="shared" si="6"/>
        <v>6.909304724954804E-2</v>
      </c>
      <c r="M21" s="2">
        <v>95448</v>
      </c>
      <c r="N21" s="2">
        <f t="shared" si="7"/>
        <v>13546</v>
      </c>
      <c r="P21" s="2">
        <v>360368.8</v>
      </c>
      <c r="Q21" s="14">
        <f t="shared" si="8"/>
        <v>7.272222732996822E-2</v>
      </c>
      <c r="R21" s="2">
        <v>394200.24</v>
      </c>
      <c r="S21" s="2">
        <f t="shared" si="9"/>
        <v>33831.440000000002</v>
      </c>
    </row>
    <row r="22" spans="1:19" x14ac:dyDescent="0.2">
      <c r="A22" s="1"/>
      <c r="B22" s="1" t="s">
        <v>13</v>
      </c>
      <c r="C22" s="2">
        <v>0</v>
      </c>
      <c r="D22" s="3"/>
      <c r="E22" s="2">
        <v>0</v>
      </c>
      <c r="F22" s="2"/>
      <c r="G22" s="2">
        <v>0</v>
      </c>
      <c r="H22" s="3"/>
      <c r="I22" s="2">
        <f t="shared" si="5"/>
        <v>0</v>
      </c>
      <c r="J22" s="2"/>
      <c r="K22" s="2">
        <v>35197</v>
      </c>
      <c r="L22" s="14">
        <f t="shared" si="6"/>
        <v>2.9692412688851828E-2</v>
      </c>
      <c r="M22" s="2">
        <v>32411</v>
      </c>
      <c r="N22" s="2">
        <f t="shared" si="7"/>
        <v>-2786</v>
      </c>
      <c r="P22" s="2">
        <v>158386.5</v>
      </c>
      <c r="Q22" s="14">
        <f t="shared" si="8"/>
        <v>3.1962309331434943E-2</v>
      </c>
      <c r="R22" s="2">
        <v>133857.43</v>
      </c>
      <c r="S22" s="2">
        <f t="shared" si="9"/>
        <v>-24529.070000000007</v>
      </c>
    </row>
    <row r="23" spans="1:19" x14ac:dyDescent="0.2">
      <c r="A23" s="1"/>
      <c r="B23" s="1" t="s">
        <v>14</v>
      </c>
      <c r="C23" s="2">
        <v>0</v>
      </c>
      <c r="D23" s="3"/>
      <c r="E23" s="2">
        <v>0</v>
      </c>
      <c r="F23" s="2"/>
      <c r="G23" s="2">
        <v>0</v>
      </c>
      <c r="H23" s="3"/>
      <c r="I23" s="2">
        <f t="shared" si="5"/>
        <v>0</v>
      </c>
      <c r="J23" s="2"/>
      <c r="K23" s="2">
        <v>48948</v>
      </c>
      <c r="L23" s="14">
        <f t="shared" si="6"/>
        <v>4.1292843602975228E-2</v>
      </c>
      <c r="M23" s="2">
        <v>46680</v>
      </c>
      <c r="N23" s="2">
        <f t="shared" si="7"/>
        <v>-2268</v>
      </c>
      <c r="P23" s="2">
        <v>216839.64</v>
      </c>
      <c r="Q23" s="14">
        <f t="shared" si="8"/>
        <v>4.3758121108787643E-2</v>
      </c>
      <c r="R23" s="2">
        <v>192788.4</v>
      </c>
      <c r="S23" s="2">
        <f t="shared" si="9"/>
        <v>-24051.24000000002</v>
      </c>
    </row>
    <row r="24" spans="1:19" x14ac:dyDescent="0.2">
      <c r="A24" s="1"/>
      <c r="B24" s="1" t="s">
        <v>15</v>
      </c>
      <c r="C24" s="2">
        <v>0</v>
      </c>
      <c r="D24" s="3"/>
      <c r="E24" s="2">
        <v>0</v>
      </c>
      <c r="F24" s="2"/>
      <c r="G24" s="2">
        <v>0</v>
      </c>
      <c r="H24" s="3"/>
      <c r="I24" s="2">
        <f t="shared" si="5"/>
        <v>0</v>
      </c>
      <c r="J24" s="2"/>
      <c r="K24" s="2">
        <v>79496</v>
      </c>
      <c r="L24" s="14">
        <f t="shared" si="6"/>
        <v>6.7063330372275048E-2</v>
      </c>
      <c r="M24" s="2">
        <v>88921</v>
      </c>
      <c r="N24" s="2">
        <f t="shared" si="7"/>
        <v>9425</v>
      </c>
      <c r="P24" s="2">
        <v>327762.00800000003</v>
      </c>
      <c r="Q24" s="14">
        <f t="shared" si="8"/>
        <v>6.6142194484935607E-2</v>
      </c>
      <c r="R24" s="2">
        <v>367243.73</v>
      </c>
      <c r="S24" s="2">
        <f t="shared" si="9"/>
        <v>39481.721999999951</v>
      </c>
    </row>
    <row r="25" spans="1:19" x14ac:dyDescent="0.2">
      <c r="A25" s="1"/>
      <c r="B25" s="1" t="s">
        <v>16</v>
      </c>
      <c r="C25" s="2">
        <v>0</v>
      </c>
      <c r="D25" s="3"/>
      <c r="E25" s="2">
        <v>0</v>
      </c>
      <c r="F25" s="2"/>
      <c r="G25" s="2">
        <v>0</v>
      </c>
      <c r="H25" s="3"/>
      <c r="I25" s="2">
        <f t="shared" si="5"/>
        <v>0</v>
      </c>
      <c r="J25" s="2"/>
      <c r="K25" s="2">
        <v>39432</v>
      </c>
      <c r="L25" s="14">
        <f t="shared" si="6"/>
        <v>3.3265085579646143E-2</v>
      </c>
      <c r="M25" s="2">
        <v>52033</v>
      </c>
      <c r="N25" s="2">
        <f t="shared" si="7"/>
        <v>12601</v>
      </c>
      <c r="P25" s="2">
        <v>181387.2</v>
      </c>
      <c r="Q25" s="14">
        <f t="shared" si="8"/>
        <v>3.6603838049094187E-2</v>
      </c>
      <c r="R25" s="2">
        <v>214896.29</v>
      </c>
      <c r="S25" s="2">
        <f t="shared" si="9"/>
        <v>33509.089999999997</v>
      </c>
    </row>
    <row r="26" spans="1:19" ht="13.5" thickBot="1" x14ac:dyDescent="0.25">
      <c r="A26" s="1"/>
      <c r="B26" s="1" t="s">
        <v>17</v>
      </c>
      <c r="C26" s="4">
        <v>0</v>
      </c>
      <c r="D26" s="3"/>
      <c r="E26" s="4">
        <v>0</v>
      </c>
      <c r="F26" s="2"/>
      <c r="G26" s="4">
        <v>0</v>
      </c>
      <c r="H26" s="3"/>
      <c r="I26" s="4">
        <f t="shared" si="5"/>
        <v>0</v>
      </c>
      <c r="J26" s="2"/>
      <c r="K26" s="4">
        <v>14668</v>
      </c>
      <c r="L26" s="15">
        <f t="shared" si="6"/>
        <v>1.2374017936758207E-2</v>
      </c>
      <c r="M26" s="4">
        <v>33524</v>
      </c>
      <c r="N26" s="4">
        <f t="shared" si="7"/>
        <v>18856</v>
      </c>
      <c r="P26" s="4">
        <v>64539.199999999997</v>
      </c>
      <c r="Q26" s="15">
        <f t="shared" si="8"/>
        <v>1.3023975366608554E-2</v>
      </c>
      <c r="R26" s="4">
        <v>138454.12</v>
      </c>
      <c r="S26" s="4">
        <f t="shared" si="9"/>
        <v>73914.92</v>
      </c>
    </row>
    <row r="27" spans="1:19" ht="13.5" thickBot="1" x14ac:dyDescent="0.25">
      <c r="A27" s="1" t="s">
        <v>18</v>
      </c>
      <c r="B27" s="1"/>
      <c r="C27" s="5">
        <f>ROUND(SUM(C15:C26),5)</f>
        <v>0</v>
      </c>
      <c r="D27" s="3"/>
      <c r="E27" s="5">
        <f>ROUND(SUM(E15:E26),5)</f>
        <v>0</v>
      </c>
      <c r="F27" s="2"/>
      <c r="G27" s="5">
        <f>ROUND(SUM(G15:G26),5)</f>
        <v>0</v>
      </c>
      <c r="H27" s="3"/>
      <c r="I27" s="5">
        <f t="shared" si="5"/>
        <v>0</v>
      </c>
      <c r="J27" s="2"/>
      <c r="K27" s="5">
        <v>1185387</v>
      </c>
      <c r="L27" s="16">
        <f>+K27/K$27</f>
        <v>1</v>
      </c>
      <c r="M27" s="5">
        <v>1308634</v>
      </c>
      <c r="N27" s="5">
        <f>SUM(N16:N26)</f>
        <v>123247</v>
      </c>
      <c r="P27" s="12">
        <f>SUM(P16:P26)</f>
        <v>4955414.7779999999</v>
      </c>
      <c r="Q27" s="16">
        <f>+P27/P$27</f>
        <v>1</v>
      </c>
      <c r="R27" s="12">
        <f>SUM(R16:R26)</f>
        <v>5404658.4199999999</v>
      </c>
      <c r="S27" s="5">
        <f>SUM(S16:S26)</f>
        <v>449243.64199999982</v>
      </c>
    </row>
    <row r="28" spans="1:19" x14ac:dyDescent="0.2">
      <c r="A28" s="1"/>
      <c r="B28" s="1"/>
      <c r="C28" s="17"/>
      <c r="D28" s="3"/>
      <c r="E28" s="17"/>
      <c r="F28" s="2"/>
      <c r="G28" s="17"/>
      <c r="H28" s="3"/>
      <c r="I28" s="17"/>
      <c r="J28" s="2"/>
      <c r="K28" s="17"/>
      <c r="L28" s="18"/>
      <c r="M28" s="17"/>
      <c r="N28" s="17"/>
      <c r="P28" s="19"/>
      <c r="Q28" s="19"/>
      <c r="R28" s="19"/>
      <c r="S28" s="17"/>
    </row>
    <row r="29" spans="1:19" x14ac:dyDescent="0.2">
      <c r="A29" s="1" t="s">
        <v>19</v>
      </c>
      <c r="B29" s="1"/>
      <c r="C29" s="2">
        <f>ROUND(C5+C14-C27,5)</f>
        <v>0</v>
      </c>
      <c r="D29" s="3"/>
      <c r="E29" s="2">
        <f>ROUND(E5+E14-E27,5)</f>
        <v>0</v>
      </c>
      <c r="F29" s="2"/>
      <c r="G29" s="2">
        <f>ROUND(G5+G14-G27,5)</f>
        <v>0</v>
      </c>
      <c r="H29" s="3"/>
      <c r="I29" s="2">
        <f t="shared" si="5"/>
        <v>0</v>
      </c>
      <c r="J29" s="2"/>
      <c r="K29" s="2">
        <v>107243</v>
      </c>
      <c r="L29" s="2"/>
      <c r="M29" s="2">
        <v>97741</v>
      </c>
      <c r="N29" s="2">
        <f>+K29-M29</f>
        <v>9502</v>
      </c>
      <c r="P29" s="13">
        <f>+P14-P27</f>
        <v>245409.35199999996</v>
      </c>
      <c r="Q29" s="13"/>
      <c r="R29" s="13">
        <f>+R14-R27</f>
        <v>220841.58000000007</v>
      </c>
      <c r="S29" s="2">
        <f>+P29-R29</f>
        <v>24567.771999999881</v>
      </c>
    </row>
    <row r="30" spans="1:19" ht="25.5" hidden="1" customHeight="1" x14ac:dyDescent="0.2">
      <c r="A30" s="1"/>
      <c r="B30" s="1"/>
      <c r="C30" s="2"/>
      <c r="D30" s="3"/>
      <c r="E30" s="2"/>
      <c r="F30" s="2"/>
      <c r="G30" s="2"/>
      <c r="H30" s="3"/>
      <c r="I30" s="2"/>
      <c r="J30" s="2"/>
      <c r="K30" s="2"/>
      <c r="L30" s="2"/>
      <c r="M30" s="2"/>
    </row>
    <row r="31" spans="1:19" hidden="1" x14ac:dyDescent="0.2">
      <c r="A31" s="1" t="s">
        <v>20</v>
      </c>
      <c r="B31" s="1"/>
      <c r="C31" s="2"/>
      <c r="D31" s="3"/>
      <c r="E31" s="2"/>
      <c r="F31" s="2"/>
      <c r="G31" s="2"/>
      <c r="H31" s="3"/>
      <c r="I31" s="2"/>
      <c r="J31" s="2"/>
      <c r="K31" s="2"/>
      <c r="L31" s="2"/>
      <c r="M31" s="2"/>
    </row>
    <row r="32" spans="1:19" hidden="1" x14ac:dyDescent="0.2">
      <c r="A32" s="1"/>
      <c r="B32" s="1" t="s">
        <v>21</v>
      </c>
      <c r="C32" s="2">
        <v>0</v>
      </c>
      <c r="D32" s="3"/>
      <c r="E32" s="2">
        <v>0</v>
      </c>
      <c r="F32" s="2"/>
      <c r="G32" s="2">
        <v>0</v>
      </c>
      <c r="H32" s="3"/>
      <c r="I32" s="2">
        <f>ROUND(C32+E32+G32,5)</f>
        <v>0</v>
      </c>
      <c r="J32" s="2"/>
      <c r="K32" s="2" t="e">
        <f>ROUND(#REF!+#REF!+#REF!+#REF!+#REF!+#REF!+I32,5)</f>
        <v>#REF!</v>
      </c>
      <c r="L32" s="2"/>
      <c r="M32" s="2" t="e">
        <f>ROUND(#REF!+#REF!+#REF!+#REF!+#REF!+#REF!+J32,5)</f>
        <v>#REF!</v>
      </c>
    </row>
    <row r="33" spans="1:18" hidden="1" x14ac:dyDescent="0.2">
      <c r="A33" s="1"/>
      <c r="B33" s="1" t="s">
        <v>22</v>
      </c>
      <c r="C33" s="2">
        <v>0</v>
      </c>
      <c r="D33" s="3"/>
      <c r="E33" s="2">
        <v>0</v>
      </c>
      <c r="F33" s="2"/>
      <c r="G33" s="2">
        <v>0</v>
      </c>
      <c r="H33" s="3"/>
      <c r="I33" s="2">
        <f>ROUND(C33+E33+G33,5)</f>
        <v>0</v>
      </c>
      <c r="J33" s="2"/>
      <c r="K33" s="2" t="e">
        <f>ROUND(#REF!+#REF!+#REF!+#REF!+#REF!+#REF!+I33,5)</f>
        <v>#REF!</v>
      </c>
      <c r="L33" s="2"/>
      <c r="M33" s="2" t="e">
        <f>ROUND(#REF!+#REF!+#REF!+#REF!+#REF!+#REF!+J33,5)</f>
        <v>#REF!</v>
      </c>
    </row>
    <row r="34" spans="1:18" ht="13.5" hidden="1" thickBot="1" x14ac:dyDescent="0.25">
      <c r="A34" s="1"/>
      <c r="B34" s="1" t="s">
        <v>23</v>
      </c>
      <c r="C34" s="4">
        <v>50000</v>
      </c>
      <c r="D34" s="3"/>
      <c r="E34" s="4">
        <v>222829</v>
      </c>
      <c r="F34" s="4">
        <v>242724</v>
      </c>
      <c r="G34" s="4">
        <v>0</v>
      </c>
      <c r="H34" s="3"/>
      <c r="I34" s="4">
        <f>ROUND(C34+E34+G34,5)</f>
        <v>272829</v>
      </c>
      <c r="J34" s="4">
        <f>ROUND(D34+F34+H34,5)</f>
        <v>242724</v>
      </c>
      <c r="K34" s="4" t="e">
        <f>ROUND(#REF!+#REF!+#REF!+#REF!+#REF!+#REF!+I34,5)</f>
        <v>#REF!</v>
      </c>
      <c r="L34" s="4"/>
      <c r="M34" s="4" t="e">
        <f>ROUND(#REF!+#REF!+#REF!+#REF!+#REF!+#REF!+J34,5)</f>
        <v>#REF!</v>
      </c>
    </row>
    <row r="35" spans="1:18" hidden="1" x14ac:dyDescent="0.2">
      <c r="A35" s="1" t="s">
        <v>24</v>
      </c>
      <c r="B35" s="1"/>
      <c r="C35" s="2">
        <f>ROUND(SUM(C31:C34),5)</f>
        <v>50000</v>
      </c>
      <c r="D35" s="3"/>
      <c r="E35" s="2">
        <f>ROUND(SUM(E31:E34),5)</f>
        <v>222829</v>
      </c>
      <c r="F35" s="2">
        <f>ROUND(SUM(F31:F34),5)</f>
        <v>242724</v>
      </c>
      <c r="G35" s="2">
        <f>ROUND(SUM(G31:G34),5)</f>
        <v>0</v>
      </c>
      <c r="H35" s="3"/>
      <c r="I35" s="2">
        <f>ROUND(C35+E35+G35,5)</f>
        <v>272829</v>
      </c>
      <c r="J35" s="2">
        <f>ROUND(D35+F35+H35,5)</f>
        <v>242724</v>
      </c>
      <c r="K35" s="2" t="e">
        <f>ROUND(#REF!+#REF!+#REF!+#REF!+#REF!+#REF!+I35,5)</f>
        <v>#REF!</v>
      </c>
      <c r="L35" s="2"/>
      <c r="M35" s="2" t="e">
        <f>ROUND(#REF!+#REF!+#REF!+#REF!+#REF!+#REF!+J35,5)</f>
        <v>#REF!</v>
      </c>
    </row>
    <row r="36" spans="1:18" ht="25.5" hidden="1" customHeight="1" x14ac:dyDescent="0.2">
      <c r="A36" s="1" t="s">
        <v>25</v>
      </c>
      <c r="B36" s="1"/>
      <c r="C36" s="2"/>
      <c r="D36" s="3"/>
      <c r="E36" s="2"/>
      <c r="F36" s="2"/>
      <c r="G36" s="2"/>
      <c r="H36" s="3"/>
      <c r="I36" s="2"/>
      <c r="J36" s="2"/>
      <c r="K36" s="2"/>
      <c r="L36" s="2"/>
      <c r="M36" s="2"/>
    </row>
    <row r="37" spans="1:18" hidden="1" x14ac:dyDescent="0.2">
      <c r="A37" s="1"/>
      <c r="B37" s="1" t="s">
        <v>26</v>
      </c>
      <c r="C37" s="2">
        <v>0</v>
      </c>
      <c r="D37" s="3"/>
      <c r="E37" s="2">
        <v>0</v>
      </c>
      <c r="F37" s="2"/>
      <c r="G37" s="2">
        <v>0</v>
      </c>
      <c r="H37" s="3"/>
      <c r="I37" s="2">
        <f t="shared" ref="I37:I42" si="10">ROUND(C37+E37+G37,5)</f>
        <v>0</v>
      </c>
      <c r="J37" s="2"/>
      <c r="K37" s="2" t="e">
        <f>ROUND(#REF!+#REF!+#REF!+#REF!+#REF!+#REF!+I37,5)</f>
        <v>#REF!</v>
      </c>
      <c r="L37" s="2"/>
      <c r="M37" s="2" t="e">
        <f>ROUND(#REF!+#REF!+#REF!+#REF!+#REF!+#REF!+J37,5)</f>
        <v>#REF!</v>
      </c>
    </row>
    <row r="38" spans="1:18" hidden="1" x14ac:dyDescent="0.2">
      <c r="A38" s="1"/>
      <c r="B38" s="1" t="s">
        <v>27</v>
      </c>
      <c r="C38" s="2">
        <v>0</v>
      </c>
      <c r="D38" s="3"/>
      <c r="E38" s="2">
        <v>0</v>
      </c>
      <c r="F38" s="2"/>
      <c r="G38" s="2">
        <v>0</v>
      </c>
      <c r="H38" s="3"/>
      <c r="I38" s="2">
        <f t="shared" si="10"/>
        <v>0</v>
      </c>
      <c r="J38" s="2"/>
      <c r="K38" s="2" t="e">
        <f>ROUND(#REF!+#REF!+#REF!+#REF!+#REF!+#REF!+I38,5)</f>
        <v>#REF!</v>
      </c>
      <c r="L38" s="2"/>
      <c r="M38" s="2" t="e">
        <f>ROUND(#REF!+#REF!+#REF!+#REF!+#REF!+#REF!+J38,5)</f>
        <v>#REF!</v>
      </c>
    </row>
    <row r="39" spans="1:18" ht="13.5" hidden="1" thickBot="1" x14ac:dyDescent="0.25">
      <c r="A39" s="1"/>
      <c r="B39" s="1" t="s">
        <v>28</v>
      </c>
      <c r="C39" s="4">
        <v>140000</v>
      </c>
      <c r="D39" s="3"/>
      <c r="E39" s="4">
        <v>283270</v>
      </c>
      <c r="F39" s="4">
        <v>298019</v>
      </c>
      <c r="G39" s="4">
        <v>1500</v>
      </c>
      <c r="H39" s="3"/>
      <c r="I39" s="4">
        <f t="shared" si="10"/>
        <v>424770</v>
      </c>
      <c r="J39" s="4">
        <f>ROUND(D39+F39+H39,5)</f>
        <v>298019</v>
      </c>
      <c r="K39" s="4" t="e">
        <f>ROUND(#REF!+#REF!+#REF!+#REF!+#REF!+#REF!+I39,5)</f>
        <v>#REF!</v>
      </c>
      <c r="L39" s="4"/>
      <c r="M39" s="4" t="e">
        <f>ROUND(#REF!+#REF!+#REF!+#REF!+#REF!+#REF!+J39,5)</f>
        <v>#REF!</v>
      </c>
    </row>
    <row r="40" spans="1:18" ht="13.5" hidden="1" thickBot="1" x14ac:dyDescent="0.25">
      <c r="A40" s="1" t="s">
        <v>29</v>
      </c>
      <c r="B40" s="1"/>
      <c r="C40" s="5">
        <f>ROUND(SUM(C36:C39),5)</f>
        <v>140000</v>
      </c>
      <c r="D40" s="3"/>
      <c r="E40" s="5">
        <f>ROUND(SUM(E36:E39),5)</f>
        <v>283270</v>
      </c>
      <c r="F40" s="5">
        <f>ROUND(SUM(F36:F39),5)</f>
        <v>298019</v>
      </c>
      <c r="G40" s="5">
        <f>ROUND(SUM(G36:G39),5)</f>
        <v>1500</v>
      </c>
      <c r="H40" s="3"/>
      <c r="I40" s="5">
        <f t="shared" si="10"/>
        <v>424770</v>
      </c>
      <c r="J40" s="5">
        <f>ROUND(D40+F40+H40,5)</f>
        <v>298019</v>
      </c>
      <c r="K40" s="5" t="e">
        <f>ROUND(#REF!+#REF!+#REF!+#REF!+#REF!+#REF!+I40,5)</f>
        <v>#REF!</v>
      </c>
      <c r="L40" s="5"/>
      <c r="M40" s="5" t="e">
        <f>ROUND(#REF!+#REF!+#REF!+#REF!+#REF!+#REF!+J40,5)</f>
        <v>#REF!</v>
      </c>
    </row>
    <row r="41" spans="1:18" ht="25.5" hidden="1" customHeight="1" x14ac:dyDescent="0.2">
      <c r="A41" s="1"/>
      <c r="B41" s="1"/>
      <c r="C41" s="5">
        <f>ROUND(C30+C35-C40,5)</f>
        <v>-90000</v>
      </c>
      <c r="D41" s="3"/>
      <c r="E41" s="5">
        <f>ROUND(E30+E35-E40,5)</f>
        <v>-60441</v>
      </c>
      <c r="F41" s="5">
        <f>ROUND(F30+F35-F40,5)</f>
        <v>-55295</v>
      </c>
      <c r="G41" s="5">
        <f>ROUND(G30+G35-G40,5)</f>
        <v>-1500</v>
      </c>
      <c r="H41" s="3"/>
      <c r="I41" s="5">
        <f t="shared" si="10"/>
        <v>-151941</v>
      </c>
      <c r="J41" s="5">
        <f>ROUND(D41+F41+H41,5)</f>
        <v>-55295</v>
      </c>
      <c r="K41" s="5" t="e">
        <f>ROUND(#REF!+#REF!+#REF!+#REF!+#REF!+#REF!+I41,5)</f>
        <v>#REF!</v>
      </c>
      <c r="L41" s="5"/>
      <c r="M41" s="5" t="e">
        <f>ROUND(#REF!+#REF!+#REF!+#REF!+#REF!+#REF!+J41,5)</f>
        <v>#REF!</v>
      </c>
    </row>
    <row r="42" spans="1:18" s="7" customFormat="1" ht="25.5" hidden="1" customHeight="1" x14ac:dyDescent="0.2">
      <c r="A42" s="1"/>
      <c r="B42" s="1"/>
      <c r="C42" s="6">
        <f>ROUND(C29+C41,5)</f>
        <v>-90000</v>
      </c>
      <c r="D42" s="1"/>
      <c r="E42" s="6">
        <f>ROUND(E29+E41,5)</f>
        <v>-60441</v>
      </c>
      <c r="F42" s="6">
        <f>ROUND(F29+F41,5)</f>
        <v>-55295</v>
      </c>
      <c r="G42" s="6">
        <f>ROUND(G29+G41,5)</f>
        <v>-1500</v>
      </c>
      <c r="H42" s="1"/>
      <c r="I42" s="6">
        <f t="shared" si="10"/>
        <v>-151941</v>
      </c>
      <c r="J42" s="6">
        <f>ROUND(D42+F42+H42,5)</f>
        <v>-55295</v>
      </c>
      <c r="K42" s="6" t="e">
        <f>ROUND(#REF!+#REF!+#REF!+#REF!+#REF!+#REF!+I42,5)</f>
        <v>#REF!</v>
      </c>
      <c r="L42" s="6"/>
      <c r="M42" s="6" t="e">
        <f>ROUND(#REF!+#REF!+#REF!+#REF!+#REF!+#REF!+J42,5)</f>
        <v>#REF!</v>
      </c>
    </row>
    <row r="43" spans="1:18" x14ac:dyDescent="0.2">
      <c r="N43" s="11"/>
    </row>
    <row r="44" spans="1:18" ht="43.5" customHeight="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</row>
  </sheetData>
  <mergeCells count="1">
    <mergeCell ref="A44:R44"/>
  </mergeCells>
  <phoneticPr fontId="6" type="noConversion"/>
  <pageMargins left="0.75" right="0.75" top="0.96937499999999999" bottom="0.75" header="0.5" footer="0.5"/>
  <pageSetup scale="99" orientation="landscape" r:id="rId1"/>
  <headerFooter alignWithMargins="0">
    <oddHeader>&amp;C&amp;G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2F60FBD035049A8BC930DE8A20F96" ma:contentTypeVersion="12" ma:contentTypeDescription="Create a new document." ma:contentTypeScope="" ma:versionID="8abd7edc45aa2ae810f7c6220049a064">
  <xsd:schema xmlns:xsd="http://www.w3.org/2001/XMLSchema" xmlns:xs="http://www.w3.org/2001/XMLSchema" xmlns:p="http://schemas.microsoft.com/office/2006/metadata/properties" xmlns:ns2="6ccbe38b-1a20-46da-8aaa-80461f379b6f" xmlns:ns3="a9643071-28cc-44d5-b501-aa6025d1b200" targetNamespace="http://schemas.microsoft.com/office/2006/metadata/properties" ma:root="true" ma:fieldsID="ee7564098cccb98459e14af833bfa87a" ns2:_="" ns3:_="">
    <xsd:import namespace="6ccbe38b-1a20-46da-8aaa-80461f379b6f"/>
    <xsd:import namespace="a9643071-28cc-44d5-b501-aa6025d1b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be38b-1a20-46da-8aaa-80461f379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43071-28cc-44d5-b501-aa6025d1b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3849A-4DA1-45BF-B1E1-4E04AC5134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D76A18-90A3-45EE-A961-908B6CEA3A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C6479-1E95-4EAE-A396-73FB0E9BD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be38b-1a20-46da-8aaa-80461f379b6f"/>
    <ds:schemaRef ds:uri="a9643071-28cc-44d5-b501-aa6025d1b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Financial Statement</vt:lpstr>
      <vt:lpstr>'Sample Financial Statement'!Print_Area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 Sample</dc:title>
  <dc:subject>&amp;lt;p&amp;gt;Sample Financial Statement  EXPORT  Budget  Ordinary Income/Expense  Income  4000   Contributed Income  4500   Earned Income  4800   Other Income  Total Income  Expense  6000   Personnel  6100   Professional Fees  6200   Travel and Meetings  6300   Communications  6400   Supplies &amp;amp;amp; Equipment  6500   Outside Services  6&amp;lt;/p&amp;gt;</dc:subject>
  <dc:creator>NH Center for Nonprofits</dc:creator>
  <cp:keywords/>
  <dc:description>&amp;lt;p&amp;gt;Sample Financial Statement  EXPORT  Budget  Ordinary Income/Expense  Income  4000   Contributed Income  4500   Earned Income  4800   Other Income  Total Income  Expense  6000   Personnel  6100   Professional Fees  6200   Travel and Meetings  6300   Communications  6400   Supplies &amp;amp;amp; Equipment  6500   Outside Services  6&amp;lt;/p&amp;gt;</dc:description>
  <cp:lastModifiedBy>Zack Lockhart</cp:lastModifiedBy>
  <cp:lastPrinted>2011-05-17T14:19:05Z</cp:lastPrinted>
  <dcterms:created xsi:type="dcterms:W3CDTF">2009-09-20T13:11:06Z</dcterms:created>
  <dcterms:modified xsi:type="dcterms:W3CDTF">2024-12-02T20:44:12Z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DownloadAsset.aspx?id=10737418816</vt:lpwstr>
  </property>
  <property fmtid="{D5CDD505-2E9C-101B-9397-08002B2CF9AE}" pid="4" name="EktContentType">
    <vt:i4>101</vt:i4>
  </property>
  <property fmtid="{D5CDD505-2E9C-101B-9397-08002B2CF9AE}" pid="5" name="EktContentSubType">
    <vt:i4>0</vt:i4>
  </property>
  <property fmtid="{D5CDD505-2E9C-101B-9397-08002B2CF9AE}" pid="6" name="EktFolderName">
    <vt:lpwstr/>
  </property>
  <property fmtid="{D5CDD505-2E9C-101B-9397-08002B2CF9AE}" pid="7" name="EktCmsPath">
    <vt:lpwstr>&amp;lt;p&amp;gt;Sample Financial Statement  EXPORT  Budget  Ordinary Income/Expense  Income  4000   Contributed Income  4500   Earned Income  4800   Other Income  Total Income  Expense  6000   Personnel  6100   Professional Fees  6200   Travel and Meetings  6300   Communications  6400   Supplies &amp;amp;amp; Equipment  6500   Outside Services  6&amp;lt;/p&amp;gt;</vt:lpwstr>
  </property>
  <property fmtid="{D5CDD505-2E9C-101B-9397-08002B2CF9AE}" pid="8" name="EktExpiryType">
    <vt:i4>1</vt:i4>
  </property>
  <property fmtid="{D5CDD505-2E9C-101B-9397-08002B2CF9AE}" pid="9" name="EktDateCreated">
    <vt:filetime>2011-05-19T14:14:05Z</vt:filetime>
  </property>
  <property fmtid="{D5CDD505-2E9C-101B-9397-08002B2CF9AE}" pid="10" name="EktDateModified">
    <vt:filetime>2011-05-19T14:15:06Z</vt:filetime>
  </property>
  <property fmtid="{D5CDD505-2E9C-101B-9397-08002B2CF9AE}" pid="11" name="EktTaxCategory">
    <vt:lpwstr/>
  </property>
  <property fmtid="{D5CDD505-2E9C-101B-9397-08002B2CF9AE}" pid="12" name="EktDisabledTaxCategory">
    <vt:lpwstr/>
  </property>
  <property fmtid="{D5CDD505-2E9C-101B-9397-08002B2CF9AE}" pid="13" name="EktCmsSize">
    <vt:i4>49664</vt:i4>
  </property>
  <property fmtid="{D5CDD505-2E9C-101B-9397-08002B2CF9AE}" pid="14" name="EktSearchable">
    <vt:i4>1</vt:i4>
  </property>
  <property fmtid="{D5CDD505-2E9C-101B-9397-08002B2CF9AE}" pid="15" name="EktEDescription">
    <vt:lpwstr>Summary &amp;lt;p&amp;gt;Sample Financial Statement  EXPORT  Budget  Ordinary Income/Expense  Income  4000   Contributed Income  4500   Earned Income  4800   Other Income  Total Income  Expense  6000   Personnel  6100   Professional Fees  6200   Travel and Meetings  6300   Communications  6400   Supplies &amp;amp;amp; Equipment  6500   Outside Services  6&amp;lt;/p&amp;gt;</vt:lpwstr>
  </property>
  <property fmtid="{D5CDD505-2E9C-101B-9397-08002B2CF9AE}" pid="16" name="ContentTypeId">
    <vt:lpwstr>0x010100F0D2F60FBD035049A8BC930DE8A20F96</vt:lpwstr>
  </property>
</Properties>
</file>